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inenergie-my.sharepoint.com/personal/e_kindler_belkaw_de/Documents/Desktop/"/>
    </mc:Choice>
  </mc:AlternateContent>
  <xr:revisionPtr revIDLastSave="65" documentId="8_{FADE257A-5199-4C10-A7C5-1A654E9D75B1}" xr6:coauthVersionLast="47" xr6:coauthVersionMax="47" xr10:uidLastSave="{CE735E42-C29A-416E-9DEB-B9EF19791A96}"/>
  <bookViews>
    <workbookView xWindow="31710" yWindow="2550" windowWidth="21600" windowHeight="11295" xr2:uid="{D75DAE3E-A538-4923-A7F0-101FCA123452}"/>
  </bookViews>
  <sheets>
    <sheet name="GV-Vergleich" sheetId="1" r:id="rId1"/>
    <sheet name="GV-Pre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D12" i="1" l="1"/>
  <c r="D11" i="1"/>
  <c r="B12" i="1"/>
  <c r="D13" i="1" l="1"/>
  <c r="D14" i="1" s="1"/>
  <c r="B13" i="1"/>
  <c r="B14" i="1" s="1"/>
</calcChain>
</file>

<file path=xl/sharedStrings.xml><?xml version="1.0" encoding="utf-8"?>
<sst xmlns="http://schemas.openxmlformats.org/spreadsheetml/2006/main" count="15" uniqueCount="12">
  <si>
    <t>Wohnort im Stadtteil</t>
  </si>
  <si>
    <t>Leichlingen</t>
  </si>
  <si>
    <t>Leichlingen-Witzhelden</t>
  </si>
  <si>
    <t>Jahresverbrauch</t>
  </si>
  <si>
    <t>Arbeitspreis</t>
  </si>
  <si>
    <t>Grundpreis</t>
  </si>
  <si>
    <t>Jahreskosten</t>
  </si>
  <si>
    <t>Abschlag</t>
  </si>
  <si>
    <t>Leichlingen 2026</t>
  </si>
  <si>
    <t>Grundversorgung
2025</t>
  </si>
  <si>
    <t>Grundversorgung
2026</t>
  </si>
  <si>
    <t>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</si>
</sst>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\ &quot;ct/kWh&quot;"/>
    <numFmt numFmtId="165" formatCode="0.00\ &quot;€/Jahr&quot;"/>
    <numFmt numFmtId="166" formatCode="0.00\ &quot;€/Monat&quot;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Roboto"/>
    </font>
    <font>
      <sz val="11"/>
      <color theme="0"/>
      <name val="Roboto"/>
    </font>
    <font>
      <b/>
      <sz val="11"/>
      <color theme="0"/>
      <name val="Roboto"/>
    </font>
    <font>
      <b/>
      <sz val="11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005CA9"/>
        <bgColor indexed="64"/>
      </patternFill>
    </fill>
    <fill>
      <patternFill patternType="solid">
        <fgColor rgb="FF9D9E9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2" borderId="0" xfId="0" applyFill="1"/>
    <xf numFmtId="0" fontId="3" fillId="2" borderId="0" xfId="0" applyFont="1" applyFill="1"/>
    <xf numFmtId="0" fontId="3" fillId="3" borderId="0" xfId="0" applyFont="1" applyFill="1"/>
    <xf numFmtId="0" fontId="2" fillId="0" borderId="0" xfId="0" applyFont="1"/>
    <xf numFmtId="0" fontId="1" fillId="0" borderId="8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1" fillId="0" borderId="2" xfId="0" applyNumberFormat="1" applyFont="1" applyBorder="1"/>
    <xf numFmtId="164" fontId="1" fillId="0" borderId="0" xfId="0" applyNumberFormat="1" applyFont="1"/>
    <xf numFmtId="164" fontId="1" fillId="0" borderId="5" xfId="0" applyNumberFormat="1" applyFont="1" applyBorder="1"/>
    <xf numFmtId="165" fontId="1" fillId="0" borderId="2" xfId="0" applyNumberFormat="1" applyFont="1" applyBorder="1"/>
    <xf numFmtId="165" fontId="1" fillId="0" borderId="0" xfId="0" applyNumberFormat="1" applyFont="1"/>
    <xf numFmtId="165" fontId="1" fillId="0" borderId="5" xfId="0" applyNumberFormat="1" applyFont="1" applyBorder="1"/>
    <xf numFmtId="0" fontId="1" fillId="0" borderId="0" xfId="0" applyFont="1" applyBorder="1"/>
    <xf numFmtId="0" fontId="3" fillId="3" borderId="0" xfId="0" applyFont="1" applyFill="1" applyAlignment="1">
      <alignment horizontal="right" vertical="center"/>
    </xf>
    <xf numFmtId="0" fontId="3" fillId="2" borderId="7" xfId="0" applyFont="1" applyFill="1" applyBorder="1" applyAlignment="1">
      <alignment horizontal="right" wrapText="1"/>
    </xf>
    <xf numFmtId="0" fontId="3" fillId="2" borderId="9" xfId="0" applyFont="1" applyFill="1" applyBorder="1" applyAlignment="1">
      <alignment horizontal="right" wrapText="1"/>
    </xf>
    <xf numFmtId="0" fontId="3" fillId="2" borderId="3" xfId="0" applyFont="1" applyFill="1" applyBorder="1"/>
    <xf numFmtId="166" fontId="3" fillId="2" borderId="4" xfId="0" applyNumberFormat="1" applyFont="1" applyFill="1" applyBorder="1"/>
    <xf numFmtId="166" fontId="4" fillId="0" borderId="0" xfId="0" applyNumberFormat="1" applyFont="1"/>
    <xf numFmtId="166" fontId="3" fillId="2" borderId="6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5CA9"/>
      <color rgb="FF9D9E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1162050</xdr:colOff>
      <xdr:row>0</xdr:row>
      <xdr:rowOff>114300</xdr:rowOff>
    </xdr:from>
    <xdr:to>
      <xdr:col>4</xdr:col>
      <xdr:colOff>24578</xdr:colOff>
      <xdr:row>4</xdr:row>
      <xdr:rowOff>72137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17335FB-3D13-4E5E-AAF5-86FC4FFF28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2" t="20609" r="6561"/>
        <a:stretch/>
      </xdr:blipFill>
      <xdr:spPr>
        <a:xfrm>
          <a:off x="2638425" y="114300"/>
          <a:ext cx="2234378" cy="719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35966-AB7F-4144-AA4D-A8C9453F93EA}">
  <dimension ref="A6:H16"/>
  <sheetViews>
    <sheetView tabSelected="1" workbookViewId="0">
      <selection activeCell="G13" sqref="G13"/>
    </sheetView>
  </sheetViews>
  <sheetFormatPr baseColWidth="10" defaultRowHeight="15" x14ac:dyDescent="0.25"/>
  <cols>
    <col min="1" max="1" width="22.140625" style="1" customWidth="1"/>
    <col min="2" max="2" width="27" style="1" customWidth="1"/>
    <col min="3" max="3" width="1.85546875" style="1" customWidth="1"/>
    <col min="4" max="4" width="21.7109375" style="1" bestFit="1" customWidth="1"/>
    <col min="5" max="16384" width="11.42578125" style="1"/>
  </cols>
  <sheetData>
    <row r="6" spans="1:8" x14ac:dyDescent="0.25">
      <c r="A6" s="3" t="s">
        <v>0</v>
      </c>
      <c r="B6" s="16" t="s">
        <v>2</v>
      </c>
      <c r="H6" s="5" t="s">
        <v>1</v>
      </c>
    </row>
    <row r="7" spans="1:8" x14ac:dyDescent="0.25">
      <c r="H7" s="5" t="s">
        <v>2</v>
      </c>
    </row>
    <row r="8" spans="1:8" x14ac:dyDescent="0.25">
      <c r="A8" s="3" t="s">
        <v>3</v>
      </c>
      <c r="B8" s="4">
        <v>5000</v>
      </c>
      <c r="D8" s="3" t="s">
        <v>11</v>
      </c>
    </row>
    <row r="9" spans="1:8" ht="15.75" thickBot="1" x14ac:dyDescent="0.3"/>
    <row r="10" spans="1:8" ht="30.75" customHeight="1" thickBot="1" x14ac:dyDescent="0.3">
      <c r="A10" s="6"/>
      <c r="B10" s="17" t="s">
        <v>9</v>
      </c>
      <c r="C10" s="7"/>
      <c r="D10" s="18" t="s">
        <v>10</v>
      </c>
      <c r="E10" s="8"/>
    </row>
    <row r="11" spans="1:8" x14ac:dyDescent="0.25">
      <c r="A11" s="8" t="s">
        <v>4</v>
      </c>
      <c r="B11" s="9">
        <f>ROUND(IF($B$6='GV-Preise'!$B$2,VLOOKUP('GV-Vergleich'!$B$8,'GV-Preise'!$A$4:$D$8,3),VLOOKUP('GV-Vergleich'!$B$8,'GV-Preise'!$F$4:$I$7,3))*100*1.19,2)</f>
        <v>13.05</v>
      </c>
      <c r="C11" s="10"/>
      <c r="D11" s="11">
        <f>ROUND(IF(B8&lt;'GV-Preise'!K5,'GV-Preise'!M4,'GV-Preise'!M5)*100*1.19,2)</f>
        <v>12.08</v>
      </c>
    </row>
    <row r="12" spans="1:8" x14ac:dyDescent="0.25">
      <c r="A12" s="8" t="s">
        <v>5</v>
      </c>
      <c r="B12" s="12">
        <f>ROUND(IF(B6='GV-Preise'!B2,VLOOKUP('GV-Vergleich'!B8,'GV-Preise'!A4:D8,4),VLOOKUP('GV-Vergleich'!B8,'GV-Preise'!F4:I7,4))*1.19,2)</f>
        <v>127.33</v>
      </c>
      <c r="C12" s="13"/>
      <c r="D12" s="14">
        <f>ROUND(IF(B8&lt;'GV-Preise'!K5,'GV-Preise'!N4,'GV-Preise'!N5)*1.19,2)</f>
        <v>160.65</v>
      </c>
    </row>
    <row r="13" spans="1:8" x14ac:dyDescent="0.25">
      <c r="A13" s="8" t="s">
        <v>6</v>
      </c>
      <c r="B13" s="12">
        <f>ROUND(B11/100*$B$8+B12,2)</f>
        <v>779.83</v>
      </c>
      <c r="C13" s="13"/>
      <c r="D13" s="14">
        <f>ROUND(D11/100*$B$8+D12,2)</f>
        <v>764.65</v>
      </c>
    </row>
    <row r="14" spans="1:8" ht="15.75" thickBot="1" x14ac:dyDescent="0.3">
      <c r="A14" s="19" t="s">
        <v>7</v>
      </c>
      <c r="B14" s="20">
        <f>B13/12</f>
        <v>64.985833333333332</v>
      </c>
      <c r="C14" s="21"/>
      <c r="D14" s="22">
        <f>D13/12</f>
        <v>63.720833333333331</v>
      </c>
    </row>
    <row r="16" spans="1:8" x14ac:dyDescent="0.25">
      <c r="G16" s="15"/>
    </row>
  </sheetData>
  <dataValidations count="1">
    <dataValidation type="list" allowBlank="1" showInputMessage="1" showErrorMessage="1" sqref="B6" xr:uid="{50F1C939-14CA-4198-B890-C8203737C91B}">
      <formula1>$H$6:$H$7</formula1>
    </dataValidation>
  </dataValidation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313B8-C03B-4993-BF9F-93EC6B2F5696}">
  <dimension ref="A2:N8"/>
  <sheetViews>
    <sheetView workbookViewId="0">
      <selection activeCell="O14" sqref="O14"/>
    </sheetView>
  </sheetViews>
  <sheetFormatPr baseColWidth="10" defaultRowHeight="15" x14ac:dyDescent="0.25"/>
  <cols>
    <col min="5" max="5" width="3.85546875" customWidth="1"/>
    <col min="10" max="10" width="3.5703125" customWidth="1"/>
    <col min="11" max="11" width="19" customWidth="1"/>
  </cols>
  <sheetData>
    <row r="2" spans="1:14" x14ac:dyDescent="0.25">
      <c r="A2" s="2"/>
      <c r="B2" s="3" t="s">
        <v>1</v>
      </c>
      <c r="C2" s="2"/>
      <c r="D2" s="2"/>
      <c r="F2" s="3" t="s">
        <v>2</v>
      </c>
      <c r="G2" s="3"/>
      <c r="H2" s="2"/>
      <c r="I2" s="2"/>
      <c r="K2" s="3" t="s">
        <v>8</v>
      </c>
      <c r="L2" s="2"/>
      <c r="M2" s="2"/>
      <c r="N2" s="2"/>
    </row>
    <row r="4" spans="1:14" x14ac:dyDescent="0.25">
      <c r="A4" s="1">
        <v>0</v>
      </c>
      <c r="B4" s="1">
        <v>3030</v>
      </c>
      <c r="C4" s="1">
        <v>0.12163</v>
      </c>
      <c r="D4" s="1">
        <v>80</v>
      </c>
      <c r="E4" s="1"/>
      <c r="F4" s="1">
        <v>0</v>
      </c>
      <c r="G4" s="1">
        <v>2999</v>
      </c>
      <c r="H4" s="1">
        <v>0.13067000000000001</v>
      </c>
      <c r="I4" s="1">
        <v>44</v>
      </c>
      <c r="J4" s="1"/>
      <c r="K4" s="1">
        <v>0</v>
      </c>
      <c r="L4" s="1">
        <v>4687</v>
      </c>
      <c r="M4" s="1">
        <v>0.11749999999999999</v>
      </c>
      <c r="N4" s="1">
        <v>60</v>
      </c>
    </row>
    <row r="5" spans="1:14" x14ac:dyDescent="0.25">
      <c r="A5" s="1">
        <v>3031</v>
      </c>
      <c r="B5" s="1">
        <v>8800</v>
      </c>
      <c r="C5" s="1">
        <v>0.11173</v>
      </c>
      <c r="D5" s="1">
        <v>110</v>
      </c>
      <c r="E5" s="1"/>
      <c r="F5" s="1">
        <v>3000</v>
      </c>
      <c r="G5" s="1">
        <v>7413</v>
      </c>
      <c r="H5" s="1">
        <v>0.10967</v>
      </c>
      <c r="I5" s="1">
        <v>107</v>
      </c>
      <c r="J5" s="1"/>
      <c r="K5" s="1">
        <v>4688</v>
      </c>
      <c r="L5" s="1">
        <v>500000</v>
      </c>
      <c r="M5" s="1">
        <v>0.10150000000000001</v>
      </c>
      <c r="N5" s="1">
        <v>135</v>
      </c>
    </row>
    <row r="6" spans="1:14" x14ac:dyDescent="0.25">
      <c r="A6" s="1">
        <v>8801</v>
      </c>
      <c r="B6" s="1">
        <v>15483</v>
      </c>
      <c r="C6" s="1">
        <v>0.10922999999999999</v>
      </c>
      <c r="D6" s="1">
        <v>132</v>
      </c>
      <c r="E6" s="1"/>
      <c r="F6" s="1">
        <v>7414</v>
      </c>
      <c r="G6" s="1">
        <v>50000</v>
      </c>
      <c r="H6" s="1">
        <v>0.10387</v>
      </c>
      <c r="I6" s="1">
        <v>150</v>
      </c>
      <c r="J6" s="1"/>
      <c r="K6" s="1"/>
      <c r="L6" s="1"/>
      <c r="M6" s="1"/>
      <c r="N6" s="1"/>
    </row>
    <row r="7" spans="1:14" x14ac:dyDescent="0.25">
      <c r="A7" s="1">
        <v>15484</v>
      </c>
      <c r="B7" s="1">
        <v>50000</v>
      </c>
      <c r="C7" s="1">
        <v>0.10613</v>
      </c>
      <c r="D7" s="1">
        <v>180</v>
      </c>
      <c r="E7" s="1"/>
      <c r="F7" s="1">
        <v>50001</v>
      </c>
      <c r="G7" s="1">
        <v>500000</v>
      </c>
      <c r="H7" s="1">
        <v>0.10697</v>
      </c>
      <c r="I7" s="1">
        <v>0</v>
      </c>
      <c r="J7" s="1"/>
      <c r="K7" s="1"/>
      <c r="L7" s="1"/>
      <c r="M7" s="1"/>
      <c r="N7" s="1"/>
    </row>
    <row r="8" spans="1:14" x14ac:dyDescent="0.25">
      <c r="A8" s="1">
        <v>50001</v>
      </c>
      <c r="B8" s="1">
        <v>500000</v>
      </c>
      <c r="C8" s="1">
        <v>0.10973000000000001</v>
      </c>
      <c r="D8" s="1">
        <v>0</v>
      </c>
      <c r="E8" s="1"/>
      <c r="F8" s="1"/>
      <c r="G8" s="1"/>
      <c r="H8" s="1"/>
      <c r="I8" s="1"/>
      <c r="J8" s="1"/>
      <c r="K8" s="1"/>
      <c r="L8" s="1"/>
      <c r="M8" s="1"/>
      <c r="N8" s="1"/>
    </row>
  </sheetData>
  <sheetProtection algorithmName="SHA-512" hashValue="1ClQVMNyynl3QBpofxmA4MULom6RzFQyF24Xj1BLLB+2SioRGE71TWH6PlbSJOA57hBYGdA5nGcogp9sQwtL4w==" saltValue="oQmJUHQj80mmGflYY6Uzk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306f633-cd8d-47fc-9f97-8f65ce0f1fe7}" enabled="1" method="Standard" siteId="{17e9d4a2-1c8d-40d2-af3f-929da470e0c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GV-Vergleich</vt:lpstr>
      <vt:lpstr>GV-Preise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Frantzen, Sabine, BELKAW</dc:creator>
  <cp:lastModifiedBy>Kindler, Elisabeth, BELKAW</cp:lastModifiedBy>
  <dcterms:created xsi:type="dcterms:W3CDTF">2025-11-05T13:45:17Z</dcterms:created>
  <dcterms:modified xsi:type="dcterms:W3CDTF">2025-11-10T10:10:56Z</dcterms:modified>
</cp:coreProperties>
</file>